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<sst xmlns="http://schemas.openxmlformats.org/spreadsheetml/2006/main" count="27148" uniqueCount="787">
  <si>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</si>
  <si>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</si>
  <si>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</si>
  <si>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</si>
  <si>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</si>
  <si>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</si>
  <si>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</si>
  <si>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</si>
  <si>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</si>
  <si>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</si>
  <si>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</si>
  <si>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</si>
  <si>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</si>
  <si>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</si>
  <si>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</si>
  <si>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</si>
  <si>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</si>
  <si>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</si>
  <si>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</si>
  <si>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</si>
  <si>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</si>
  <si>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</si>
  <si>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</si>
  <si>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</si>
  <si>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</si>
  <si>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</si>
  <si>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</si>
  <si>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</si>
  <si>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</si>
  <si>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</si>
  <si>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</si>
  <si>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</si>
  <si>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</si>
  <si>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</si>
  <si>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</si>
  <si>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</si>
  <si>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</si>
  <si>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</si>
  <si>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</si>
  <si>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</si>
  <si>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</si>
  <si>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</si>
  <si>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</si>
  <si>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</si>
  <si>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</si>
  <si>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</si>
  <si>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</si>
  <si>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</si>
  <si>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</si>
  <si>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</si>
  <si>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</si>
  <si>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</si>
  <si>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</si>
  <si>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</si>
  <si>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</si>
  <si>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</si>
  <si>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</si>
  <si>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</si>
  <si>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</si>
  <si>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</si>
  <si>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</si>
  <si>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</si>
  <si>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</si>
  <si>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</si>
  <si>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</si>
  <si>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</si>
  <si>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</si>
  <si>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</si>
  <si>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</si>
  <si>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</si>
  <si>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</si>
  <si>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</si>
  <si>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</si>
  <si>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</si>
  <si>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</si>
  <si>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</si>
  <si>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</si>
  <si>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</si>
  <si>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</si>
  <si>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</si>
  <si>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</si>
  <si>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</si>
  <si>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</si>
  <si>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</si>
  <si>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</si>
  <si>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</si>
  <si>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</si>
  <si>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</si>
  <si>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</si>
  <si>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</si>
  <si>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</si>
  <si>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</si>
  <si>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</si>
  <si>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</si>
  <si>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</si>
  <si>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</si>
  <si>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</si>
  <si>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</si>
  <si>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</si>
  <si>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</si>
  <si>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</si>
  <si>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</si>
  <si>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</si>
  <si>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</si>
  <si>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</si>
  <si>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</si>
  <si>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</si>
  <si>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</si>
  <si>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</si>
  <si>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</si>
  <si>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</si>
  <si>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</si>
  <si>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</si>
  <si>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</si>
  <si>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</si>
  <si>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</si>
  <si>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</si>
  <si>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</si>
  <si>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</si>
  <si>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</si>
  <si>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</si>
  <si>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</si>
  <si>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</si>
  <si>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</si>
  <si>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</si>
  <si>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</si>
  <si>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</si>
  <si>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</si>
  <si>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</si>
  <si>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</si>
  <si>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</si>
  <si>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</si>
  <si>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</si>
  <si>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</si>
  <si>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</si>
  <si>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</si>
  <si>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</si>
  <si>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</si>
  <si>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</si>
  <si>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</si>
  <si>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</si>
  <si>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</si>
  <si>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</si>
  <si>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</si>
  <si>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</si>
  <si>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</si>
  <si>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</si>
  <si>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</si>
  <si>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</si>
  <si>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</si>
  <si>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</si>
  <si>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</si>
  <si>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</si>
  <si>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</si>
  <si>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</si>
  <si>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</si>
  <si>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</si>
  <si>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</si>
  <si>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</si>
  <si>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</si>
  <si>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</si>
  <si>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</si>
  <si>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</si>
  <si>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</si>
  <si>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</si>
  <si>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</si>
  <si>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</si>
  <si>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</si>
  <si>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</si>
  <si>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</si>
  <si>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</si>
  <si>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</si>
  <si>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</si>
  <si>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</si>
  <si>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</si>
  <si>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</si>
  <si>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</si>
  <si>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</si>
  <si>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</si>
  <si>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</si>
  <si>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</si>
  <si>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</si>
  <si>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</si>
  <si>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</si>
  <si>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</si>
  <si>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</si>
  <si>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</si>
  <si>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</si>
  <si>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</si>
  <si>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</si>
  <si>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</si>
  <si>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</si>
  <si>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</si>
  <si>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</si>
  <si>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</si>
  <si>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</si>
  <si>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</si>
  <si>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</si>
  <si>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</si>
  <si>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</si>
  <si>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</si>
  <si>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</si>
  <si>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</si>
  <si>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</si>
  <si>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</si>
  <si>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</si>
  <si>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</si>
  <si>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</si>
  <si>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</si>
  <si>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</si>
  <si>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</si>
  <si>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</si>
  <si>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</si>
  <si>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</si>
  <si>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</si>
  <si>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</si>
  <si>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</si>
  <si>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</si>
  <si>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</si>
  <si>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</si>
  <si>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</si>
  <si>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</si>
  <si>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</si>
  <si>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</si>
  <si>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</si>
  <si>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</si>
  <si>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</si>
  <si>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</si>
  <si>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</si>
  <si>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</si>
  <si>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</si>
  <si>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</si>
  <si>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</si>
  <si>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</si>
  <si>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</si>
  <si>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</si>
  <si>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</si>
  <si>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</si>
  <si>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</si>
  <si>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</si>
  <si>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</si>
  <si>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</si>
  <si>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</si>
  <si>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</si>
  <si>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</si>
  <si>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</si>
  <si>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</si>
  <si>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</si>
  <si>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</si>
  <si>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</si>
  <si>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</si>
  <si>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</si>
  <si>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</si>
  <si>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</si>
  <si>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</si>
  <si>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</si>
  <si>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</si>
  <si>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</si>
  <si>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</si>
  <si>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</si>
  <si>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</si>
  <si>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</si>
  <si>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</si>
  <si>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</si>
  <si>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</si>
  <si>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</si>
  <si>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</si>
  <si>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</si>
  <si>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</si>
  <si>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</si>
  <si>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</si>
  <si>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</si>
  <si>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</si>
  <si>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</si>
  <si>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</si>
  <si>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</si>
  <si>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</si>
  <si>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</si>
  <si>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</si>
  <si>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</si>
  <si>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</si>
  <si>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</si>
  <si>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</si>
  <si>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</si>
  <si>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</si>
  <si>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</si>
  <si>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</si>
  <si>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</si>
  <si>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</si>
  <si>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</si>
  <si>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</si>
  <si>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</si>
  <si>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</si>
  <si>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</si>
  <si>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</si>
  <si>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</si>
  <si>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</si>
  <si>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</si>
  <si>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</si>
  <si>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</si>
  <si>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</si>
  <si>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</si>
  <si>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</si>
  <si>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</si>
  <si>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</si>
  <si>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</si>
  <si>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</si>
  <si>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</si>
  <si>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</si>
  <si>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</si>
  <si>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</si>
  <si>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</si>
  <si>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</si>
  <si>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</si>
  <si>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</si>
  <si>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</si>
  <si>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</si>
  <si>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</si>
  <si>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</si>
  <si>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</si>
  <si>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</si>
  <si>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</si>
  <si>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</si>
  <si>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</si>
  <si>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</si>
  <si>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</si>
  <si>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</si>
  <si>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</si>
  <si>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</si>
  <si>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</si>
  <si>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</si>
  <si>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</si>
  <si>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</si>
  <si>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</si>
  <si>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</si>
  <si>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</si>
  <si>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</si>
  <si>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</si>
  <si>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</si>
  <si>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</si>
  <si>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</si>
  <si>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</si>
  <si>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</si>
  <si>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</si>
  <si>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</si>
  <si>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</si>
  <si>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</si>
  <si>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</si>
  <si>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</si>
  <si>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</si>
  <si>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</si>
  <si>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</si>
  <si>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</si>
  <si>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</si>
  <si>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</si>
  <si>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</si>
  <si>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</si>
  <si>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</si>
  <si>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</si>
  <si>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</si>
  <si>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</si>
  <si>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</si>
  <si>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</si>
  <si>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</si>
  <si>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</si>
  <si>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</si>
  <si>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</si>
  <si>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</si>
  <si>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</si>
  <si>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</si>
  <si>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</si>
  <si>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</si>
  <si>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</si>
  <si>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</si>
  <si>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</si>
  <si>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</si>
  <si>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</si>
  <si>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</si>
  <si>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</si>
  <si>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</si>
  <si>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</si>
  <si>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</si>
  <si>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</si>
  <si>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</si>
  <si>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</si>
  <si>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</si>
  <si>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</si>
  <si>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</si>
  <si>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</si>
  <si>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</si>
  <si>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</si>
  <si>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</si>
  <si>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</si>
  <si>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</si>
  <si>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</si>
  <si>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</si>
  <si>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</si>
  <si>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</si>
  <si>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</si>
  <si>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</si>
  <si>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</si>
  <si>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</si>
  <si>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</si>
  <si>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</si>
  <si>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</si>
  <si>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</si>
  <si>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</si>
  <si>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</si>
  <si>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</si>
  <si>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</si>
  <si>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</si>
  <si>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</si>
  <si>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</si>
  <si>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</si>
  <si>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</si>
  <si>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</si>
  <si>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</si>
  <si>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</si>
  <si>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</si>
  <si>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</si>
  <si>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</si>
  <si>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</si>
  <si>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</si>
  <si>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</si>
  <si>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</si>
  <si>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</si>
  <si>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</si>
  <si>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</si>
  <si>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</si>
  <si>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</si>
  <si>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</si>
  <si>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</si>
  <si>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</si>
  <si>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</si>
  <si>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</si>
  <si>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</si>
  <si>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</si>
  <si>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</si>
  <si>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</si>
  <si>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</si>
  <si>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</si>
  <si>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</si>
  <si>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</si>
  <si>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</si>
  <si>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</si>
  <si>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</si>
  <si>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</si>
  <si>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</si>
  <si>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</si>
  <si>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</si>
  <si>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</si>
  <si>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</si>
  <si>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</si>
  <si>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</si>
  <si>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</si>
  <si>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</si>
  <si>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</si>
  <si>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</si>
  <si>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</si>
  <si>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</si>
  <si>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</si>
  <si>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</si>
  <si>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</si>
  <si>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</si>
  <si>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</si>
  <si>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</si>
  <si>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</si>
  <si>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</si>
  <si>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</si>
  <si>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</si>
  <si>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</si>
  <si>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</si>
  <si>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</si>
  <si>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</si>
  <si>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</si>
  <si>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</si>
  <si>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</si>
  <si>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</si>
  <si>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</si>
  <si>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</si>
  <si>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</si>
  <si>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</si>
  <si>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</si>
  <si>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</si>
  <si>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</si>
  <si>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</si>
  <si>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</si>
  <si>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</si>
  <si>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</si>
  <si>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</si>
  <si>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</si>
  <si>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</si>
  <si>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</si>
  <si>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</si>
  <si>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</si>
  <si>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</si>
  <si>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</si>
  <si>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</si>
  <si>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</si>
  <si>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</si>
  <si>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</si>
  <si>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</si>
  <si>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</si>
  <si>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</si>
  <si>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</si>
  <si>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</si>
  <si>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</si>
  <si>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</si>
  <si>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</si>
  <si>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</si>
  <si>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</si>
  <si>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</si>
  <si>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</si>
  <si>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</si>
  <si>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</si>
  <si>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</si>
  <si>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</si>
  <si>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</si>
  <si>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</si>
  <si>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</si>
  <si>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</si>
  <si>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</si>
  <si>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</si>
  <si>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</si>
  <si>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</si>
  <si>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</si>
  <si>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</si>
  <si>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</si>
  <si>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</si>
  <si>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</si>
  <si>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</si>
  <si>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</si>
  <si>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</si>
  <si>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</si>
  <si>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</si>
  <si>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</si>
  <si>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</si>
  <si>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</si>
  <si>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</si>
  <si>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</si>
  <si>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</si>
  <si>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</si>
  <si>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</si>
  <si>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</si>
  <si>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</si>
  <si>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</si>
  <si>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</si>
  <si>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</si>
  <si>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</si>
  <si>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</si>
  <si>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</si>
  <si>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</si>
  <si>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</si>
  <si>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</si>
  <si>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</si>
  <si>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</si>
  <si>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</si>
  <si>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</si>
  <si>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</si>
  <si>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</si>
  <si>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</si>
  <si>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</si>
  <si>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</si>
  <si>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</si>
  <si>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</si>
  <si>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</si>
  <si>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</si>
  <si>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</si>
  <si>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</si>
  <si>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</si>
  <si>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</si>
  <si>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</si>
  <si>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</si>
  <si>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</si>
  <si>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</si>
  <si>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</si>
  <si>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</si>
  <si>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</si>
  <si>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</si>
  <si>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</si>
  <si>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</si>
  <si>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</si>
  <si>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</si>
  <si>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</si>
  <si>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</si>
  <si>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</si>
  <si>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</si>
  <si>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</si>
  <si>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</si>
  <si>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</si>
  <si>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</si>
  <si>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</si>
  <si>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</si>
  <si>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</si>
  <si>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</si>
  <si>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</si>
  <si>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</si>
  <si>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</si>
  <si>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</si>
  <si>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</si>
  <si>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</si>
  <si>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</si>
  <si>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</si>
  <si>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</si>
  <si>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</si>
  <si>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</si>
  <si>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</si>
  <si>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</si>
  <si>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</si>
  <si>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</si>
  <si>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</si>
  <si>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</si>
  <si>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</si>
  <si>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</si>
  <si>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</si>
  <si>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</si>
  <si>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</si>
  <si>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</si>
  <si>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</si>
  <si>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</si>
  <si>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</si>
  <si>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</si>
  <si>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</si>
  <si>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</si>
  <si>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</si>
  <si>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</si>
  <si>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</si>
  <si>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</si>
  <si>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</si>
  <si>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</si>
  <si>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</si>
  <si>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</si>
  <si>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</si>
  <si>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</si>
  <si>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</si>
  <si>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</si>
  <si>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</si>
  <si>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</si>
  <si>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</si>
  <si>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</si>
  <si>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</si>
  <si>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</si>
  <si>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</si>
  <si>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</si>
  <si>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</si>
  <si>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</si>
  <si>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</si>
  <si>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</si>
  <si>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</si>
  <si>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</si>
  <si>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</si>
  <si>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</si>
  <si>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</si>
  <si>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</si>
  <si>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</si>
  <si>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</si>
  <si>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</si>
  <si>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</si>
  <si>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</si>
  <si>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</si>
  <si>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</si>
  <si>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</si>
  <si>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</si>
  <si>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</si>
  <si>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</si>
  <si>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</si>
  <si>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</si>
  <si>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</si>
  <si>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</si>
  <si>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</si>
  <si>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</si>
  <si>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</si>
  <si>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</si>
  <si>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</si>
  <si>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</si>
  <si>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</si>
  <si>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</si>
  <si>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</si>
  <si>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</si>
  <si>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</si>
  <si>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</si>
  <si>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</si>
  <si>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</si>
  <si>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</si>
  <si>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</si>
  <si>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</si>
  <si>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</si>
  <si>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</si>
  <si>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</si>
  <si>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</si>
  <si>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</si>
  <si>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</si>
  <si>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</si>
  <si>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</si>
  <si>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</si>
  <si>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</si>
  <si>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</si>
  <si>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</si>
  <si>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</si>
  <si>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</si>
  <si>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</si>
  <si>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</si>
  <si>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</si>
  <si>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</si>
  <si>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</si>
  <si>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</si>
  <si>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</si>
  <si>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</si>
  <si>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</si>
  <si>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</si>
  <si>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</si>
  <si>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</si>
  <si>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</si>
  <si>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</si>
  <si>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</si>
  <si>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</si>
  <si>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</si>
  <si>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</si>
  <si>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</si>
  <si>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</si>
  <si>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</si>
  <si>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</si>
  <si>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</si>
  <si>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</si>
  <si>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</si>
  <si>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</si>
  <si>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</si>
  <si>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</si>
  <si>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</si>
  <si>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</si>
  <si>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</si>
  <si>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</si>
  <si>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</si>
  <si>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</si>
  <si>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>апрель, октябрь</t>
  </si>
  <si>
    <t xml:space="preserve"> сентябрь</t>
  </si>
  <si>
    <t xml:space="preserve"> февраль</t>
  </si>
  <si>
    <t xml:space="preserve"> март</t>
  </si>
  <si>
    <t xml:space="preserve"> июль</t>
  </si>
  <si>
    <t>июль, сентябрь</t>
  </si>
  <si>
    <t>дек, ноя, окт, фев, янв</t>
  </si>
  <si>
    <t xml:space="preserve"> январь</t>
  </si>
  <si>
    <t>апрель, июль</t>
  </si>
  <si>
    <t>апрель, сентябрь</t>
  </si>
  <si>
    <t>1 | 2</t>
  </si>
  <si>
    <t>февраль, январь</t>
  </si>
  <si>
    <t>ноябрь, январь</t>
  </si>
  <si>
    <t>дек, мар, ноя, окт</t>
  </si>
  <si>
    <t>№ 23 по ул. Майская за 2016 год</t>
  </si>
  <si>
    <t>июль, август</t>
  </si>
  <si>
    <t xml:space="preserve"> апрель</t>
  </si>
  <si>
    <t>март, декабрь</t>
  </si>
  <si>
    <t>янв, мар, апр</t>
  </si>
  <si>
    <t xml:space="preserve"> октябрь</t>
  </si>
  <si>
    <t xml:space="preserve"> декабрь</t>
  </si>
  <si>
    <t>октябрь, декабрь</t>
  </si>
  <si>
    <t>июнь, август</t>
  </si>
  <si>
    <t>фев, авг, сен</t>
  </si>
  <si>
    <t>5,4 | 7</t>
  </si>
  <si>
    <t>июн, сен, янв</t>
  </si>
  <si>
    <t>6 | 10</t>
  </si>
  <si>
    <t>апр, мар, сен, янв</t>
  </si>
  <si>
    <t>3,2 | 22</t>
  </si>
  <si>
    <t>1 | 3</t>
  </si>
  <si>
    <t>2,2 | 3</t>
  </si>
  <si>
    <t>сентябрь, январь</t>
  </si>
  <si>
    <t>120 | 122</t>
  </si>
  <si>
    <t>апр, сен, янв</t>
  </si>
  <si>
    <t>3 | 4</t>
  </si>
  <si>
    <t>4,4 | 5</t>
  </si>
  <si>
    <t>60,7 | 114</t>
  </si>
  <si>
    <t>60,7 | 24</t>
  </si>
  <si>
    <t>7,8 | 9</t>
  </si>
  <si>
    <t>59,4 | 63</t>
  </si>
  <si>
    <t>368 | 18</t>
  </si>
  <si>
    <t>368 | 15</t>
  </si>
  <si>
    <t>1,84 | 1</t>
  </si>
  <si>
    <t>92 | 21</t>
  </si>
  <si>
    <t>92 | 5</t>
  </si>
  <si>
    <t>92 | 7</t>
  </si>
  <si>
    <t>368 | 22</t>
  </si>
  <si>
    <t>6,8 | 8</t>
  </si>
  <si>
    <t>368 | 28</t>
  </si>
  <si>
    <t>6,8 | 11</t>
  </si>
  <si>
    <t>1370 | 2</t>
  </si>
  <si>
    <t>1370 | 27</t>
  </si>
  <si>
    <t>13,7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</si>
</sst>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748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302366.8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257580.83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212185.55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212185.55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212185.55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347762.08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339163.77623872174</v>
      </c>
      <c r="G28" s="18">
        <f>и_ср_начисл-и_ср_стоимость_факт</f>
        <v>-81582.94623872175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1034600.3799999999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1186754.96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259.21406145017687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473123.07999999996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336035.67000000004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673397.79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613422.30000000005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613422.30000000005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1384.1458629650131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29607.24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29699.579999999998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56826.49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29607.24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29607.24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726.5568232681951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134185.49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116435.28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337098.9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141230.18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141230.18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2413.8590577825207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57125.41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59716.11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119431.78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57125.41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57125.41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2" zoomScale="90" zoomScaleNormal="90" workbookViewId="0">
      <selection activeCell="B411" sqref="B411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748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23368.245234773731</v>
      </c>
      <c r="F6" s="40"/>
      <c r="I6" s="27">
        <f>E6/1.18</f>
        <v>19803.59765658791</v>
      </c>
      <c r="J6" s="29">
        <f>[1]сумма!$Q$6</f>
        <v>12959.079134999998</v>
      </c>
      <c r="K6" s="29">
        <f>J6-I6</f>
        <v>-6844.5185215879119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5800.2047704737315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0.20039999999999999</v>
      </c>
      <c r="E8" s="48">
        <v>290.87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>
        <v>2</v>
      </c>
      <c r="E13" s="48">
        <v>5509.3347704737316</v>
      </c>
      <c r="F13" s="49" t="s">
        <v>749</v>
      </c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770.73186799999985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3.2778</v>
      </c>
      <c r="E25" s="48">
        <v>770.73186799999985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13403.365302900002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0.86</v>
      </c>
      <c r="E43" s="48">
        <v>1210.7154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24</v>
      </c>
      <c r="E45" s="48">
        <v>2434.9336343999994</v>
      </c>
      <c r="F45" s="49" t="s">
        <v>751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>
        <v>3</v>
      </c>
      <c r="E61" s="56">
        <v>2591.0208720000001</v>
      </c>
      <c r="F61" s="49" t="s">
        <v>736</v>
      </c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>
        <v>1</v>
      </c>
      <c r="E63" s="56">
        <v>7166.6953965000012</v>
      </c>
      <c r="F63" s="49" t="s">
        <v>750</v>
      </c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x14ac:dyDescent="0.2">
      <c r="A87" s="42" t="s">
        <v>634</v>
      </c>
      <c r="B87" s="43"/>
      <c r="C87" s="43"/>
      <c r="D87" s="37"/>
      <c r="E87" s="38">
        <v>1707.1863933999998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>
        <v>4.4999999999999997E-3</v>
      </c>
      <c r="E88" s="51">
        <v>204.81259999999997</v>
      </c>
      <c r="F88" s="43" t="s">
        <v>741</v>
      </c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4.5</v>
      </c>
      <c r="E91" s="35">
        <v>236.52133579999995</v>
      </c>
      <c r="F91" s="33" t="s">
        <v>737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>
        <v>18</v>
      </c>
      <c r="E92" s="35">
        <v>1265.8524576</v>
      </c>
      <c r="F92" s="33" t="s">
        <v>736</v>
      </c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518.91679999999997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3.2778</v>
      </c>
      <c r="E101" s="35">
        <v>518.91679999999997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82.6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6.0999999999999999E-2</v>
      </c>
      <c r="E106" s="56">
        <v>82.6</v>
      </c>
      <c r="F106" s="49" t="s">
        <v>737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1085.2401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0.183</v>
      </c>
      <c r="E120" s="56">
        <v>303.7792</v>
      </c>
      <c r="F120" s="49" t="s">
        <v>752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320.8066</v>
      </c>
      <c r="F127" s="49" t="s">
        <v>753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>
        <v>1</v>
      </c>
      <c r="E140" s="48">
        <v>320.8066</v>
      </c>
      <c r="F140" s="49" t="s">
        <v>754</v>
      </c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>
        <v>2</v>
      </c>
      <c r="E146" s="48">
        <v>139.8477</v>
      </c>
      <c r="F146" s="49" t="s">
        <v>755</v>
      </c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40098.749132557496</v>
      </c>
      <c r="F197" s="75"/>
      <c r="I197" s="27">
        <f>E197/1.18</f>
        <v>33981.990790302967</v>
      </c>
      <c r="J197" s="29">
        <f>[1]сумма!$Q$11</f>
        <v>31082.599499999997</v>
      </c>
      <c r="K197" s="29">
        <f>J197-I197</f>
        <v>-2899.3912903029704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40098.749132557496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0.73199999999999976</v>
      </c>
      <c r="E199" s="35">
        <v>3856.7710000000002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5.0160000000000009</v>
      </c>
      <c r="E200" s="35">
        <v>10570.581599999998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3.048</v>
      </c>
      <c r="E210" s="35">
        <v>5339.6770000000006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27.26</v>
      </c>
      <c r="E211" s="35">
        <v>13921.15915944</v>
      </c>
      <c r="F211" s="49" t="s">
        <v>732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>
        <v>4</v>
      </c>
      <c r="E212" s="35">
        <v>5870.9935731175028</v>
      </c>
      <c r="F212" s="49" t="s">
        <v>735</v>
      </c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21560.836807999996</v>
      </c>
      <c r="F232" s="33"/>
      <c r="I232" s="27">
        <f>E232/1.18</f>
        <v>18271.895599999996</v>
      </c>
      <c r="J232" s="29">
        <f>[1]сумма!$M$13</f>
        <v>4000.8600000000006</v>
      </c>
      <c r="K232" s="29">
        <f>J232-I232</f>
        <v>-14271.035599999996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21560.836807999996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>
        <v>9.6999999999999993</v>
      </c>
      <c r="E252" s="35">
        <v>18413.470007999997</v>
      </c>
      <c r="F252" s="33" t="s">
        <v>756</v>
      </c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12</v>
      </c>
      <c r="E253" s="35">
        <v>3147.3667999999993</v>
      </c>
      <c r="F253" s="33" t="s">
        <v>735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15133.563428355512</v>
      </c>
      <c r="F266" s="75"/>
      <c r="I266" s="27">
        <f>E266/1.18</f>
        <v>12825.053752843654</v>
      </c>
      <c r="J266" s="29">
        <f>[1]сумма!$Q$15</f>
        <v>14033.079052204816</v>
      </c>
      <c r="K266" s="29">
        <f>J266-I266</f>
        <v>1208.0252993611612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15133.563428355512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0.86399999999999999</v>
      </c>
      <c r="E268" s="35">
        <v>3779.6933999999997</v>
      </c>
      <c r="F268" s="33" t="s">
        <v>742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429.35480000000001</v>
      </c>
      <c r="F269" s="33" t="s">
        <v>742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738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4</v>
      </c>
      <c r="E296" s="35">
        <v>1111.2111289060167</v>
      </c>
      <c r="F296" s="33" t="s">
        <v>741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2</v>
      </c>
      <c r="E308" s="35">
        <v>181.99139999999997</v>
      </c>
      <c r="F308" s="33" t="s">
        <v>735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354.28319999999997</v>
      </c>
      <c r="F309" s="33" t="s">
        <v>738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4</v>
      </c>
      <c r="E313" s="35">
        <v>2743.1211556363637</v>
      </c>
      <c r="F313" s="33" t="s">
        <v>741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2</v>
      </c>
      <c r="E322" s="35">
        <v>212.32919999999999</v>
      </c>
      <c r="F322" s="33" t="s">
        <v>730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3</v>
      </c>
      <c r="E329" s="35">
        <v>360.80860000000001</v>
      </c>
      <c r="F329" s="33" t="s">
        <v>757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4</v>
      </c>
      <c r="E331" s="35">
        <v>1304.8869090909093</v>
      </c>
      <c r="F331" s="33" t="s">
        <v>741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47</v>
      </c>
      <c r="E335" s="35">
        <v>4291.8654347222218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30567.2628</v>
      </c>
      <c r="F338" s="75"/>
      <c r="I338" s="27">
        <f>E338/1.18</f>
        <v>25904.460000000003</v>
      </c>
      <c r="J338" s="29">
        <f>[1]сумма!$Q$17</f>
        <v>27117.06</v>
      </c>
      <c r="K338" s="29">
        <f>J338-I338</f>
        <v>1212.5999999999985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30567.2628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758</v>
      </c>
      <c r="E340" s="84">
        <v>68.829399999999993</v>
      </c>
      <c r="F340" s="49" t="s">
        <v>759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760</v>
      </c>
      <c r="E342" s="48">
        <v>188.23360000000002</v>
      </c>
      <c r="F342" s="49" t="s">
        <v>761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762</v>
      </c>
      <c r="E343" s="84">
        <v>356.07679999999993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763</v>
      </c>
      <c r="E344" s="84">
        <v>12.602399999999999</v>
      </c>
      <c r="F344" s="49" t="s">
        <v>759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764</v>
      </c>
      <c r="E345" s="84">
        <v>6.7141999999999999</v>
      </c>
      <c r="F345" s="49" t="s">
        <v>765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766</v>
      </c>
      <c r="E346" s="48">
        <v>1016.4166</v>
      </c>
      <c r="F346" s="49" t="s">
        <v>767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768</v>
      </c>
      <c r="E347" s="48">
        <v>12.236599999999999</v>
      </c>
      <c r="F347" s="49" t="s">
        <v>765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769</v>
      </c>
      <c r="E348" s="84">
        <v>17.074599999999997</v>
      </c>
      <c r="F348" s="49" t="s">
        <v>765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770</v>
      </c>
      <c r="E349" s="48">
        <v>18941.678599999999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771</v>
      </c>
      <c r="E351" s="48">
        <v>9152.5992000000006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772</v>
      </c>
      <c r="E353" s="84">
        <v>108.32400000000001</v>
      </c>
      <c r="F353" s="49" t="s">
        <v>765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773</v>
      </c>
      <c r="E354" s="48">
        <v>686.47679999999991</v>
      </c>
      <c r="F354" s="49" t="s">
        <v>761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69945.214113188718</v>
      </c>
      <c r="F355" s="75"/>
      <c r="I355" s="27">
        <f>E355/1.18</f>
        <v>59275.605180668412</v>
      </c>
      <c r="J355" s="29">
        <f>[1]сумма!$Q$19</f>
        <v>27334.060541112922</v>
      </c>
      <c r="K355" s="29">
        <f>J355-I355</f>
        <v>-31941.54463955549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43072.501599999996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744</v>
      </c>
      <c r="E357" s="89">
        <v>66.433999999999997</v>
      </c>
      <c r="F357" s="49" t="s">
        <v>745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774</v>
      </c>
      <c r="E358" s="89">
        <v>4494.631800000001</v>
      </c>
      <c r="F358" s="49" t="s">
        <v>740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775</v>
      </c>
      <c r="E359" s="89">
        <v>16361.8092</v>
      </c>
      <c r="F359" s="49" t="s">
        <v>740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776</v>
      </c>
      <c r="E360" s="89">
        <v>548.91239999999993</v>
      </c>
      <c r="F360" s="49" t="s">
        <v>737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777</v>
      </c>
      <c r="E361" s="89">
        <v>1191.7882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778</v>
      </c>
      <c r="E362" s="89">
        <v>3908.4431999999993</v>
      </c>
      <c r="F362" s="49" t="s">
        <v>746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779</v>
      </c>
      <c r="E364" s="89">
        <v>13167.525599999999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780</v>
      </c>
      <c r="E365" s="89">
        <v>3112.5449999999992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781</v>
      </c>
      <c r="E371" s="89">
        <v>220.41219999999998</v>
      </c>
      <c r="F371" s="49" t="s">
        <v>747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26872.712513188733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782</v>
      </c>
      <c r="E375" s="93">
        <v>3888.7607999999996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783</v>
      </c>
      <c r="E376" s="93">
        <v>53.772599999999997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784</v>
      </c>
      <c r="E380" s="95">
        <v>9090.9323999999979</v>
      </c>
      <c r="F380" s="49" t="s">
        <v>743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785</v>
      </c>
      <c r="E381" s="95">
        <v>13408.882800000001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786</v>
      </c>
      <c r="E382" s="95">
        <v>417.85591318873503</v>
      </c>
      <c r="F382" s="49" t="s">
        <v>739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786</v>
      </c>
      <c r="E383" s="95">
        <v>12.507999999999997</v>
      </c>
      <c r="F383" s="49" t="s">
        <v>739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13668.6716</v>
      </c>
      <c r="F386" s="75"/>
      <c r="I386" s="27">
        <f>E386/1.18</f>
        <v>11583.62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13668.6716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12222.534399999999</v>
      </c>
      <c r="F388" s="75"/>
      <c r="I388" s="27">
        <f>E388/1.18</f>
        <v>10358.08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12222.534399999999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112598.80623872171</v>
      </c>
      <c r="F390" s="75"/>
      <c r="I390" s="27">
        <f>E390/1.18</f>
        <v>95422.717151459074</v>
      </c>
      <c r="J390" s="27">
        <f>SUM(I6:I390)</f>
        <v>287427.02013186202</v>
      </c>
      <c r="K390" s="27">
        <f>J390*1.01330668353499*1.18</f>
        <v>343677.03022323106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112598.80623872171</v>
      </c>
      <c r="F391" s="49" t="s">
        <v>731</v>
      </c>
      <c r="I391" s="27">
        <f>E6+E197+E232+E266+E338+E355+E386+E388+E390</f>
        <v>339163.88375559717</v>
      </c>
      <c r="J391" s="27">
        <f>I391-K391</f>
        <v>0.10751687543233857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2017-05-18T04:27:37Z</dcterms:modified>
</cp:coreProperties>
</file>